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10035"/>
  </bookViews>
  <sheets>
    <sheet name="Car Loan" sheetId="3" r:id="rId1"/>
    <sheet name="Budget" sheetId="1" r:id="rId2"/>
    <sheet name="Mortgage" sheetId="2" r:id="rId3"/>
    <sheet name="Homework2.1" sheetId="4" state="hidden" r:id="rId4"/>
    <sheet name="Homework2.2" sheetId="5" state="hidden" r:id="rId5"/>
  </sheets>
  <calcPr calcId="145621"/>
</workbook>
</file>

<file path=xl/calcChain.xml><?xml version="1.0" encoding="utf-8"?>
<calcChain xmlns="http://schemas.openxmlformats.org/spreadsheetml/2006/main">
  <c r="B10" i="2" l="1"/>
  <c r="B8" i="2"/>
  <c r="B4" i="2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E9" i="1"/>
  <c r="B9" i="1"/>
  <c r="K8" i="1"/>
</calcChain>
</file>

<file path=xl/sharedStrings.xml><?xml version="1.0" encoding="utf-8"?>
<sst xmlns="http://schemas.openxmlformats.org/spreadsheetml/2006/main" count="277" uniqueCount="200">
  <si>
    <t>Possible After-College Budget</t>
  </si>
  <si>
    <t>Parameters (Inputs)</t>
  </si>
  <si>
    <t>Apartment</t>
  </si>
  <si>
    <t>Car</t>
  </si>
  <si>
    <t>College Loans</t>
  </si>
  <si>
    <t>Food</t>
  </si>
  <si>
    <t>Other</t>
  </si>
  <si>
    <t>Annual Payments</t>
  </si>
  <si>
    <t># meals in</t>
  </si>
  <si>
    <t>Phone</t>
  </si>
  <si>
    <t>Rent</t>
  </si>
  <si>
    <t>Sale Price</t>
  </si>
  <si>
    <t>Loan Amount</t>
  </si>
  <si>
    <t>Avg meal-in cost</t>
  </si>
  <si>
    <t>Renters Insurance</t>
  </si>
  <si>
    <t>Interest Rate</t>
  </si>
  <si>
    <t># meals out</t>
  </si>
  <si>
    <t>Utilities</t>
  </si>
  <si>
    <t>Amount Financed</t>
  </si>
  <si>
    <t>Term (Years)</t>
  </si>
  <si>
    <t>Avg meal-out cost</t>
  </si>
  <si>
    <t>APR</t>
  </si>
  <si>
    <t>Term (Months)</t>
  </si>
  <si>
    <t>Output Area</t>
  </si>
  <si>
    <t>Monthly Expenses</t>
  </si>
  <si>
    <r>
      <t xml:space="preserve">Salary Table </t>
    </r>
    <r>
      <rPr>
        <b/>
        <i/>
        <sz val="11"/>
        <color theme="0"/>
        <rFont val="Calibri"/>
        <family val="2"/>
        <scheme val="minor"/>
      </rPr>
      <t>(Note: Simple calculation on taxes below for quick reference)</t>
    </r>
  </si>
  <si>
    <t>Salary</t>
  </si>
  <si>
    <t>Tax Bracket</t>
  </si>
  <si>
    <t>SS Witholding</t>
  </si>
  <si>
    <t>Medicare Witholding</t>
  </si>
  <si>
    <t>Monthly Take-home</t>
  </si>
  <si>
    <t>Monthly SS+M Tax</t>
  </si>
  <si>
    <t>Monthly Fed Tax</t>
  </si>
  <si>
    <t>TOTAL</t>
  </si>
  <si>
    <t>Source: http://www.forbes.com/sites/kellyphillipserb/2013/01/15/irs-announces-2013-tax-rates-standard-deduction-amounts-and-more/</t>
  </si>
  <si>
    <t>Housing Down Payment Exercises</t>
  </si>
  <si>
    <t>Today's Date</t>
  </si>
  <si>
    <t>=today()</t>
  </si>
  <si>
    <t>Payments/Year</t>
  </si>
  <si>
    <t>Down Payment Rate</t>
  </si>
  <si>
    <t>Mortgage Rate</t>
  </si>
  <si>
    <t>https://www.wellsfargo.com/mortgage/rates</t>
  </si>
  <si>
    <t>Mortgage Rate/Payment</t>
  </si>
  <si>
    <t>Mortgage Term (Years)</t>
  </si>
  <si>
    <t>Total Payments</t>
  </si>
  <si>
    <t>Home Sale Price</t>
  </si>
  <si>
    <t>Down Payment</t>
  </si>
  <si>
    <t>Monthly Payment</t>
  </si>
  <si>
    <t>Total Payment</t>
  </si>
  <si>
    <t>Total Paid for House</t>
  </si>
  <si>
    <t>Extra Paid</t>
  </si>
  <si>
    <t>Car Loan</t>
  </si>
  <si>
    <t>Car Price</t>
  </si>
  <si>
    <t>Inputs</t>
  </si>
  <si>
    <t>Annual Interest Rate (APR)</t>
  </si>
  <si>
    <t>Monthly Car Payment:</t>
  </si>
  <si>
    <t>Terms (Years)</t>
  </si>
  <si>
    <t>Terms (Months)</t>
  </si>
  <si>
    <t>APR/period</t>
  </si>
  <si>
    <t>Output</t>
  </si>
  <si>
    <t>2009 VW Jetta</t>
  </si>
  <si>
    <t>Price</t>
  </si>
  <si>
    <t>Finance Amount</t>
  </si>
  <si>
    <t>Can Todd Buy?</t>
  </si>
  <si>
    <t>2013 VW Golf</t>
  </si>
  <si>
    <t>Practice Problem</t>
  </si>
  <si>
    <t>Scenario</t>
  </si>
  <si>
    <t>A</t>
  </si>
  <si>
    <t>B</t>
  </si>
  <si>
    <t>C</t>
  </si>
  <si>
    <t>D</t>
  </si>
  <si>
    <t>E</t>
  </si>
  <si>
    <t>F</t>
  </si>
  <si>
    <t>=PMT(monthly_rate,total_payments,amount_financed,0,0)</t>
  </si>
  <si>
    <t>Data Set Manipulation</t>
  </si>
  <si>
    <t>Source:</t>
  </si>
  <si>
    <t>http://www.census.gov/popest/data/state/totals/2012/index.html</t>
  </si>
  <si>
    <t>Assignment:</t>
  </si>
  <si>
    <t>1. Bold and Underline the data headers in Row 4.</t>
  </si>
  <si>
    <t>Population Estimates (as of July 1)</t>
  </si>
  <si>
    <t>2. Background Fill Blue, Bold, Underline, &amp; Merge and Center the header in D3 for D3:F3</t>
  </si>
  <si>
    <t>State</t>
  </si>
  <si>
    <t>Census 2010</t>
  </si>
  <si>
    <t>Estimates Base</t>
  </si>
  <si>
    <t xml:space="preserve">3. Sort the Data largest to smallest by 2012 Population Estimate. </t>
  </si>
  <si>
    <t>Alabama</t>
  </si>
  <si>
    <t>4. Using the correct formula, what is the total population estimate for 2012 for the 50 States + DC?</t>
  </si>
  <si>
    <t>Alaska</t>
  </si>
  <si>
    <t>TOTAL:</t>
  </si>
  <si>
    <t>Arizona</t>
  </si>
  <si>
    <t>5. Make Column G show the percent change in population for each state between 2010 and 2011 Population Estimates (with column header).</t>
  </si>
  <si>
    <t>Arkansas</t>
  </si>
  <si>
    <t>6. Make Column H show the percent change in population for each state between 2011 and 2012 Population Estimates (with column header).</t>
  </si>
  <si>
    <t>California</t>
  </si>
  <si>
    <t>7. Use Conditional Formating to Red-White Color Scale the Census 2010 populations.</t>
  </si>
  <si>
    <t>Colorado</t>
  </si>
  <si>
    <t>8. Using the correct formula, what is the average state (&amp; DC) populations for the 2010, 2011, and 2012 Population Estimates?</t>
  </si>
  <si>
    <t>Connecticut</t>
  </si>
  <si>
    <t>AVERAGE 2010:</t>
  </si>
  <si>
    <t>Delaware</t>
  </si>
  <si>
    <t>AVERAGE 2011:</t>
  </si>
  <si>
    <t>District of Columbia</t>
  </si>
  <si>
    <t>AVERAGE 2012:</t>
  </si>
  <si>
    <t>Florida</t>
  </si>
  <si>
    <t>9. Make Column I show the post code abbreviation for each state using VLOOKUP and the code book starting in A63 (with column header).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</si>
  <si>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</si>
  <si>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</si>
  <si>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</si>
  <si>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</si>
  <si>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</si>
  <si>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</si>
  <si>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</si>
  <si>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</si>
  <si>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</si>
  <si>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</si>
  <si>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</si>
  <si>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</si>
  <si>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</si>
  <si>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</si>
  <si>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</si>
  <si>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</si>
  <si>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</si>
  <si>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</si>
  <si>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</si>
  <si>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</si>
  <si>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</si>
  <si>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</si>
  <si>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</si>
  <si>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</si>
  <si>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</si>
  <si>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</si>
  <si>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</si>
  <si>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</si>
  <si>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</si>
  <si>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</si>
  <si>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</si>
  <si>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</si>
  <si>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</si>
  <si>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</si>
  <si>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</si>
  <si>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</si>
  <si>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</si>
  <si>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</si>
  <si>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</si>
  <si>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</si>
  <si>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</si>
  <si>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Post Code - Code Book</t>
  </si>
  <si>
    <t>Post Code</t>
  </si>
  <si>
    <t xml:space="preserve"> AL</t>
  </si>
  <si>
    <t xml:space="preserve"> AK</t>
  </si>
  <si>
    <t xml:space="preserve"> AZ</t>
  </si>
  <si>
    <t xml:space="preserve"> AR</t>
  </si>
  <si>
    <t xml:space="preserve"> CA</t>
  </si>
  <si>
    <t xml:space="preserve"> CO</t>
  </si>
  <si>
    <t xml:space="preserve"> CT</t>
  </si>
  <si>
    <t xml:space="preserve"> DE</t>
  </si>
  <si>
    <t>DC</t>
  </si>
  <si>
    <t xml:space="preserve"> FL</t>
  </si>
  <si>
    <t xml:space="preserve"> GA</t>
  </si>
  <si>
    <t xml:space="preserve"> HI</t>
  </si>
  <si>
    <t xml:space="preserve"> ID</t>
  </si>
  <si>
    <t xml:space="preserve"> IL</t>
  </si>
  <si>
    <t xml:space="preserve"> IN</t>
  </si>
  <si>
    <t xml:space="preserve"> IA</t>
  </si>
  <si>
    <t xml:space="preserve"> KS</t>
  </si>
  <si>
    <t xml:space="preserve"> KY</t>
  </si>
  <si>
    <t xml:space="preserve"> LA</t>
  </si>
  <si>
    <t xml:space="preserve"> ME</t>
  </si>
  <si>
    <t xml:space="preserve"> MD</t>
  </si>
  <si>
    <t xml:space="preserve"> MA</t>
  </si>
  <si>
    <t xml:space="preserve"> MI</t>
  </si>
  <si>
    <t xml:space="preserve"> MN</t>
  </si>
  <si>
    <t xml:space="preserve"> MS</t>
  </si>
  <si>
    <t xml:space="preserve"> MO</t>
  </si>
  <si>
    <t xml:space="preserve"> MT</t>
  </si>
  <si>
    <t xml:space="preserve"> NE</t>
  </si>
  <si>
    <t xml:space="preserve"> NV</t>
  </si>
  <si>
    <t xml:space="preserve"> NH</t>
  </si>
  <si>
    <t xml:space="preserve"> NJ</t>
  </si>
  <si>
    <t xml:space="preserve"> NM</t>
  </si>
  <si>
    <t xml:space="preserve"> NY</t>
  </si>
  <si>
    <t xml:space="preserve"> NC</t>
  </si>
  <si>
    <t xml:space="preserve"> ND</t>
  </si>
  <si>
    <t xml:space="preserve"> OH</t>
  </si>
  <si>
    <t xml:space="preserve"> OK</t>
  </si>
  <si>
    <t xml:space="preserve"> OR</t>
  </si>
  <si>
    <t xml:space="preserve"> PA</t>
  </si>
  <si>
    <t>RI</t>
  </si>
  <si>
    <t xml:space="preserve"> SC</t>
  </si>
  <si>
    <t xml:space="preserve"> SD</t>
  </si>
  <si>
    <t xml:space="preserve"> TN</t>
  </si>
  <si>
    <t xml:space="preserve"> TX</t>
  </si>
  <si>
    <t xml:space="preserve"> UT</t>
  </si>
  <si>
    <t xml:space="preserve"> VT</t>
  </si>
  <si>
    <t xml:space="preserve"> VA</t>
  </si>
  <si>
    <t xml:space="preserve"> WA</t>
  </si>
  <si>
    <t xml:space="preserve"> WV</t>
  </si>
  <si>
    <t xml:space="preserve"> WI</t>
  </si>
  <si>
    <t xml:space="preserve"> WY</t>
  </si>
  <si>
    <t>10. Upload the completed workbook to Moodle by the beginning of class on W 09/10.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</si>
</sst>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EAE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164" fontId="0" fillId="2" borderId="4" xfId="2" applyNumberFormat="1" applyFont="1" applyFill="1" applyBorder="1"/>
    <xf numFmtId="44" fontId="0" fillId="2" borderId="4" xfId="2" applyFont="1" applyFill="1" applyBorder="1"/>
    <xf numFmtId="164" fontId="0" fillId="0" borderId="4" xfId="2" applyNumberFormat="1" applyFont="1" applyFill="1" applyBorder="1"/>
    <xf numFmtId="164" fontId="0" fillId="0" borderId="4" xfId="2" applyNumberFormat="1" applyFont="1" applyBorder="1"/>
    <xf numFmtId="165" fontId="0" fillId="0" borderId="4" xfId="3" applyNumberFormat="1" applyFont="1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8" fontId="2" fillId="0" borderId="0" xfId="0" applyNumberFormat="1" applyFont="1"/>
    <xf numFmtId="0" fontId="4" fillId="0" borderId="0" xfId="0" applyFont="1"/>
    <xf numFmtId="164" fontId="0" fillId="0" borderId="0" xfId="0" applyNumberFormat="1"/>
    <xf numFmtId="164" fontId="4" fillId="0" borderId="0" xfId="2" applyNumberFormat="1" applyFont="1"/>
    <xf numFmtId="165" fontId="4" fillId="0" borderId="0" xfId="3" applyNumberFormat="1" applyFont="1"/>
    <xf numFmtId="165" fontId="4" fillId="0" borderId="0" xfId="0" applyNumberFormat="1" applyFont="1"/>
    <xf numFmtId="9" fontId="4" fillId="0" borderId="0" xfId="3" applyFont="1"/>
    <xf numFmtId="14" fontId="0" fillId="0" borderId="0" xfId="0" applyNumberFormat="1"/>
    <xf numFmtId="0" fontId="0" fillId="0" borderId="0" xfId="0" quotePrefix="1"/>
    <xf numFmtId="166" fontId="0" fillId="0" borderId="0" xfId="1" applyNumberFormat="1" applyFont="1"/>
    <xf numFmtId="9" fontId="0" fillId="0" borderId="0" xfId="3" applyFont="1"/>
    <xf numFmtId="10" fontId="0" fillId="2" borderId="0" xfId="3" applyNumberFormat="1" applyFont="1" applyFill="1"/>
    <xf numFmtId="0" fontId="8" fillId="0" borderId="0" xfId="4"/>
    <xf numFmtId="164" fontId="0" fillId="0" borderId="0" xfId="2" applyNumberFormat="1" applyFont="1"/>
    <xf numFmtId="6" fontId="0" fillId="0" borderId="0" xfId="0" applyNumberFormat="1"/>
    <xf numFmtId="6" fontId="6" fillId="0" borderId="0" xfId="0" applyNumberFormat="1" applyFont="1"/>
    <xf numFmtId="0" fontId="0" fillId="2" borderId="0" xfId="0" applyFill="1"/>
    <xf numFmtId="165" fontId="0" fillId="0" borderId="0" xfId="3" applyNumberFormat="1" applyFont="1"/>
    <xf numFmtId="10" fontId="0" fillId="0" borderId="0" xfId="3" applyNumberFormat="1" applyFont="1"/>
    <xf numFmtId="8" fontId="0" fillId="2" borderId="0" xfId="2" applyNumberFormat="1" applyFont="1" applyFill="1"/>
    <xf numFmtId="0" fontId="9" fillId="0" borderId="0" xfId="0" applyFont="1"/>
    <xf numFmtId="8" fontId="0" fillId="2" borderId="0" xfId="0" applyNumberFormat="1" applyFill="1"/>
    <xf numFmtId="0" fontId="10" fillId="0" borderId="0" xfId="0" quotePrefix="1" applyFont="1"/>
    <xf numFmtId="0" fontId="3" fillId="3" borderId="1" xfId="0" applyFont="1" applyFill="1" applyBorder="1"/>
    <xf numFmtId="0" fontId="0" fillId="3" borderId="7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166" fontId="0" fillId="2" borderId="0" xfId="1" applyNumberFormat="1" applyFont="1" applyFill="1" applyBorder="1"/>
    <xf numFmtId="0" fontId="10" fillId="3" borderId="5" xfId="0" applyFont="1" applyFill="1" applyBorder="1"/>
    <xf numFmtId="0" fontId="0" fillId="3" borderId="8" xfId="0" applyFill="1" applyBorder="1"/>
    <xf numFmtId="0" fontId="0" fillId="3" borderId="6" xfId="0" applyFill="1" applyBorder="1"/>
    <xf numFmtId="49" fontId="0" fillId="0" borderId="0" xfId="0" applyNumberForma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38099</xdr:rowOff>
    </xdr:from>
    <xdr:to>
      <xdr:col>7</xdr:col>
      <xdr:colOff>76200</xdr:colOff>
      <xdr:row>10</xdr:row>
      <xdr:rowOff>9524</xdr:rowOff>
    </xdr:to>
    <xdr:sp macro="" textlink="">
      <xdr:nvSpPr>
        <xdr:cNvPr id="2" name="TextBox 1"/>
        <xdr:cNvSpPr txBox="1"/>
      </xdr:nvSpPr>
      <xdr:spPr>
        <a:xfrm>
          <a:off x="95250" y="419099"/>
          <a:ext cx="6143625" cy="1495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Todd</a:t>
          </a:r>
          <a:r>
            <a:rPr lang="en-US" sz="1100" baseline="0"/>
            <a:t> wants to buy a car, and he goes over the Tom Wood VW on 96th Street to shop around.   Todd has $5,000 available for a down payment on his car. He narrows it down to two options:</a:t>
          </a:r>
        </a:p>
        <a:p>
          <a:r>
            <a:rPr lang="en-US" sz="1100" baseline="0"/>
            <a:t>1. A used 2009 VW Jetta for $11,500 that is offered at 4.9% APR for 3 Years;</a:t>
          </a:r>
        </a:p>
        <a:p>
          <a:r>
            <a:rPr lang="en-US" sz="1100" baseline="0"/>
            <a:t>2. A new base-level 2013 VW Golf for $18,095 that is offered at 1.9% APR for 4 Years.</a:t>
          </a:r>
        </a:p>
        <a:p>
          <a:endParaRPr lang="en-US" sz="1100" baseline="0"/>
        </a:p>
        <a:p>
          <a:r>
            <a:rPr lang="en-US" sz="1100"/>
            <a:t>What would be Todd's monthly car payment</a:t>
          </a:r>
          <a:r>
            <a:rPr lang="en-US" sz="1100" baseline="0"/>
            <a:t> for each car?</a:t>
          </a:r>
        </a:p>
        <a:p>
          <a:endParaRPr lang="en-US" sz="1100" baseline="0"/>
        </a:p>
        <a:p>
          <a:r>
            <a:rPr lang="en-US" sz="1100" baseline="0"/>
            <a:t>If Todd can pay up to $250/month for a car payment; which car(s) can he choose?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llsfargo.com/mortgage/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" sqref="B1"/>
    </sheetView>
  </sheetViews>
  <sheetFormatPr defaultRowHeight="15" x14ac:dyDescent="0.25"/>
  <cols>
    <col min="1" max="1" width="25" bestFit="1" customWidth="1"/>
    <col min="2" max="2" width="15.140625" customWidth="1"/>
  </cols>
  <sheetData>
    <row r="1" spans="1:2" x14ac:dyDescent="0.25">
      <c r="A1" s="1" t="s">
        <v>51</v>
      </c>
    </row>
    <row r="3" spans="1:2" x14ac:dyDescent="0.25">
      <c r="A3" s="2" t="s">
        <v>53</v>
      </c>
    </row>
    <row r="4" spans="1:2" x14ac:dyDescent="0.25">
      <c r="A4" t="s">
        <v>52</v>
      </c>
      <c r="B4" s="29">
        <v>18000</v>
      </c>
    </row>
    <row r="5" spans="1:2" x14ac:dyDescent="0.25">
      <c r="A5" t="s">
        <v>46</v>
      </c>
      <c r="B5" s="29">
        <v>2500</v>
      </c>
    </row>
    <row r="6" spans="1:2" x14ac:dyDescent="0.25">
      <c r="A6" t="s">
        <v>18</v>
      </c>
      <c r="B6" s="29"/>
    </row>
    <row r="7" spans="1:2" x14ac:dyDescent="0.25">
      <c r="A7" t="s">
        <v>54</v>
      </c>
      <c r="B7" s="34">
        <v>3.9E-2</v>
      </c>
    </row>
    <row r="8" spans="1:2" x14ac:dyDescent="0.25">
      <c r="A8" t="s">
        <v>58</v>
      </c>
    </row>
    <row r="9" spans="1:2" x14ac:dyDescent="0.25">
      <c r="A9" t="s">
        <v>56</v>
      </c>
      <c r="B9">
        <v>4</v>
      </c>
    </row>
    <row r="10" spans="1:2" x14ac:dyDescent="0.25">
      <c r="A10" t="s">
        <v>57</v>
      </c>
    </row>
    <row r="13" spans="1:2" x14ac:dyDescent="0.25">
      <c r="A13" s="2" t="s">
        <v>59</v>
      </c>
      <c r="B13" s="38" t="s">
        <v>73</v>
      </c>
    </row>
    <row r="14" spans="1:2" x14ac:dyDescent="0.25">
      <c r="A14" t="s">
        <v>55</v>
      </c>
      <c r="B14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D1" sqref="D1"/>
    </sheetView>
  </sheetViews>
  <sheetFormatPr defaultRowHeight="15" x14ac:dyDescent="0.25"/>
  <cols>
    <col min="1" max="1" width="17.28515625" customWidth="1"/>
    <col min="2" max="2" width="9.85546875" customWidth="1"/>
    <col min="3" max="3" width="2.7109375" customWidth="1"/>
    <col min="4" max="4" width="16.5703125" customWidth="1"/>
    <col min="5" max="5" width="11" customWidth="1"/>
    <col min="6" max="6" width="2.7109375" customWidth="1"/>
    <col min="7" max="7" width="17.85546875" customWidth="1"/>
    <col min="8" max="8" width="11.5703125" bestFit="1" customWidth="1"/>
    <col min="9" max="9" width="2.7109375" customWidth="1"/>
    <col min="10" max="10" width="17" bestFit="1" customWidth="1"/>
    <col min="12" max="12" width="2.7109375" customWidth="1"/>
    <col min="13" max="14" width="10.5703125" bestFit="1" customWidth="1"/>
  </cols>
  <sheetData>
    <row r="1" spans="1:17" x14ac:dyDescent="0.25">
      <c r="A1" s="1" t="s">
        <v>0</v>
      </c>
    </row>
    <row r="3" spans="1:17" x14ac:dyDescent="0.25">
      <c r="A3" s="2" t="s">
        <v>1</v>
      </c>
    </row>
    <row r="4" spans="1:17" ht="15.75" thickBot="1" x14ac:dyDescent="0.3"/>
    <row r="5" spans="1:17" x14ac:dyDescent="0.25">
      <c r="A5" s="3" t="s">
        <v>2</v>
      </c>
      <c r="B5" s="4"/>
      <c r="D5" s="3" t="s">
        <v>3</v>
      </c>
      <c r="E5" s="4"/>
      <c r="G5" s="3" t="s">
        <v>4</v>
      </c>
      <c r="H5" s="4"/>
      <c r="J5" s="3" t="s">
        <v>5</v>
      </c>
      <c r="K5" s="4"/>
      <c r="M5" s="3" t="s">
        <v>6</v>
      </c>
      <c r="N5" s="4"/>
    </row>
    <row r="6" spans="1:17" x14ac:dyDescent="0.25">
      <c r="A6" s="5" t="s">
        <v>7</v>
      </c>
      <c r="B6" s="6"/>
      <c r="D6" s="5" t="s">
        <v>7</v>
      </c>
      <c r="E6" s="6"/>
      <c r="G6" s="5" t="s">
        <v>7</v>
      </c>
      <c r="H6" s="6"/>
      <c r="J6" s="5" t="s">
        <v>8</v>
      </c>
      <c r="K6" s="7"/>
      <c r="M6" s="5" t="s">
        <v>9</v>
      </c>
      <c r="N6" s="8"/>
    </row>
    <row r="7" spans="1:17" x14ac:dyDescent="0.25">
      <c r="A7" s="5" t="s">
        <v>10</v>
      </c>
      <c r="B7" s="8"/>
      <c r="D7" s="5" t="s">
        <v>11</v>
      </c>
      <c r="E7" s="8"/>
      <c r="G7" s="5" t="s">
        <v>12</v>
      </c>
      <c r="H7" s="8"/>
      <c r="J7" s="5" t="s">
        <v>13</v>
      </c>
      <c r="K7" s="9"/>
      <c r="M7" s="5"/>
      <c r="N7" s="10"/>
    </row>
    <row r="8" spans="1:17" x14ac:dyDescent="0.25">
      <c r="A8" s="5" t="s">
        <v>14</v>
      </c>
      <c r="B8" s="11">
        <v>10</v>
      </c>
      <c r="D8" s="5" t="s">
        <v>46</v>
      </c>
      <c r="E8" s="11">
        <v>2500</v>
      </c>
      <c r="G8" s="5" t="s">
        <v>15</v>
      </c>
      <c r="H8" s="12">
        <v>3.4000000000000002E-2</v>
      </c>
      <c r="J8" s="5" t="s">
        <v>16</v>
      </c>
      <c r="K8" s="6">
        <f>(30*3)-K6</f>
        <v>90</v>
      </c>
      <c r="M8" s="5"/>
      <c r="N8" s="10"/>
    </row>
    <row r="9" spans="1:17" x14ac:dyDescent="0.25">
      <c r="A9" s="5" t="s">
        <v>17</v>
      </c>
      <c r="B9" s="11">
        <f>B7*0.1</f>
        <v>0</v>
      </c>
      <c r="D9" s="5" t="s">
        <v>18</v>
      </c>
      <c r="E9" s="11">
        <f>E7-E8</f>
        <v>-2500</v>
      </c>
      <c r="G9" s="5" t="s">
        <v>19</v>
      </c>
      <c r="H9" s="6">
        <v>10</v>
      </c>
      <c r="J9" s="5" t="s">
        <v>20</v>
      </c>
      <c r="K9" s="9"/>
      <c r="M9" s="5"/>
      <c r="N9" s="10"/>
    </row>
    <row r="10" spans="1:17" x14ac:dyDescent="0.25">
      <c r="A10" s="5"/>
      <c r="B10" s="6"/>
      <c r="D10" s="5" t="s">
        <v>21</v>
      </c>
      <c r="E10" s="12">
        <v>3.9E-2</v>
      </c>
      <c r="G10" s="5"/>
      <c r="H10" s="6"/>
      <c r="J10" s="5"/>
      <c r="K10" s="6"/>
      <c r="M10" s="5"/>
      <c r="N10" s="10"/>
    </row>
    <row r="11" spans="1:17" ht="15.75" thickBot="1" x14ac:dyDescent="0.3">
      <c r="A11" s="13"/>
      <c r="B11" s="14"/>
      <c r="D11" s="13" t="s">
        <v>22</v>
      </c>
      <c r="E11" s="14">
        <v>48</v>
      </c>
      <c r="G11" s="13"/>
      <c r="H11" s="14"/>
      <c r="J11" s="13"/>
      <c r="K11" s="14"/>
      <c r="M11" s="13"/>
      <c r="N11" s="14"/>
    </row>
    <row r="13" spans="1:17" x14ac:dyDescent="0.25">
      <c r="A13" s="2" t="s">
        <v>23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A14" s="1" t="s">
        <v>24</v>
      </c>
      <c r="D14" s="15"/>
      <c r="E14" s="15"/>
      <c r="F14" s="15"/>
      <c r="G14" s="16" t="s">
        <v>25</v>
      </c>
      <c r="H14" s="17"/>
      <c r="I14" s="17"/>
      <c r="J14" s="17"/>
      <c r="K14" s="17"/>
      <c r="L14" s="17"/>
      <c r="M14" s="17"/>
      <c r="N14" s="15"/>
      <c r="O14" s="15"/>
      <c r="P14" s="15"/>
      <c r="Q14" s="15"/>
    </row>
    <row r="15" spans="1:17" x14ac:dyDescent="0.25">
      <c r="A15" t="s">
        <v>2</v>
      </c>
      <c r="B15" s="18"/>
      <c r="D15" s="15"/>
      <c r="E15" s="15"/>
      <c r="F15" s="15"/>
      <c r="G15" s="17" t="s">
        <v>26</v>
      </c>
      <c r="H15" s="17" t="s">
        <v>27</v>
      </c>
      <c r="I15" s="17"/>
      <c r="J15" s="17" t="s">
        <v>28</v>
      </c>
      <c r="K15" s="17" t="s">
        <v>29</v>
      </c>
      <c r="L15" s="17"/>
      <c r="M15" s="17" t="s">
        <v>30</v>
      </c>
      <c r="N15" s="17" t="s">
        <v>31</v>
      </c>
      <c r="O15" s="17" t="s">
        <v>32</v>
      </c>
      <c r="P15" s="15"/>
    </row>
    <row r="16" spans="1:17" x14ac:dyDescent="0.25">
      <c r="A16" t="s">
        <v>3</v>
      </c>
      <c r="B16" s="18"/>
      <c r="D16" s="15"/>
      <c r="E16" s="15"/>
      <c r="F16" s="15"/>
      <c r="G16" s="19">
        <v>20000</v>
      </c>
      <c r="H16" s="20">
        <v>0.15</v>
      </c>
      <c r="I16" s="21"/>
      <c r="J16" s="20">
        <v>6.2E-2</v>
      </c>
      <c r="K16" s="20">
        <v>1.4500000000000001E-2</v>
      </c>
      <c r="L16" s="22"/>
      <c r="M16" s="19">
        <f>(G16/12)-N16-O16</f>
        <v>1326.3541666666667</v>
      </c>
      <c r="N16" s="19">
        <f>(G16*(SUM(J16:K16)))/12</f>
        <v>127.5</v>
      </c>
      <c r="O16" s="19">
        <f>(892.5+((G16-8925)*H16))/12</f>
        <v>212.8125</v>
      </c>
      <c r="P16" s="15"/>
    </row>
    <row r="17" spans="1:17" x14ac:dyDescent="0.25">
      <c r="A17" t="s">
        <v>4</v>
      </c>
      <c r="B17" s="18"/>
      <c r="D17" s="15"/>
      <c r="E17" s="15"/>
      <c r="F17" s="15"/>
      <c r="G17" s="19">
        <v>25000</v>
      </c>
      <c r="H17" s="20">
        <v>0.15</v>
      </c>
      <c r="I17" s="21"/>
      <c r="J17" s="20">
        <v>6.2E-2</v>
      </c>
      <c r="K17" s="20">
        <v>1.4500000000000001E-2</v>
      </c>
      <c r="L17" s="22"/>
      <c r="M17" s="19">
        <f t="shared" ref="M17:M24" si="0">(G17/12)-N17-O17</f>
        <v>1648.6458333333335</v>
      </c>
      <c r="N17" s="19">
        <f t="shared" ref="N17:N24" si="1">(G17*(SUM(J17:K17)))/12</f>
        <v>159.375</v>
      </c>
      <c r="O17" s="19">
        <f t="shared" ref="O17:O19" si="2">(892.5+((G17-8925)*H17))/12</f>
        <v>275.3125</v>
      </c>
      <c r="P17" s="15"/>
    </row>
    <row r="18" spans="1:17" x14ac:dyDescent="0.25">
      <c r="A18" t="s">
        <v>5</v>
      </c>
      <c r="B18" s="18"/>
      <c r="D18" s="15"/>
      <c r="E18" s="15"/>
      <c r="F18" s="15"/>
      <c r="G18" s="19">
        <v>30000</v>
      </c>
      <c r="H18" s="20">
        <v>0.15</v>
      </c>
      <c r="I18" s="21"/>
      <c r="J18" s="20">
        <v>6.2E-2</v>
      </c>
      <c r="K18" s="20">
        <v>1.4500000000000001E-2</v>
      </c>
      <c r="L18" s="22"/>
      <c r="M18" s="19">
        <f t="shared" si="0"/>
        <v>1970.9375</v>
      </c>
      <c r="N18" s="19">
        <f t="shared" si="1"/>
        <v>191.25</v>
      </c>
      <c r="O18" s="19">
        <f t="shared" si="2"/>
        <v>337.8125</v>
      </c>
      <c r="P18" s="15"/>
    </row>
    <row r="19" spans="1:17" x14ac:dyDescent="0.25">
      <c r="A19" t="s">
        <v>6</v>
      </c>
      <c r="B19" s="18"/>
      <c r="D19" s="15"/>
      <c r="E19" s="15"/>
      <c r="F19" s="15"/>
      <c r="G19" s="19">
        <v>35000</v>
      </c>
      <c r="H19" s="20">
        <v>0.15</v>
      </c>
      <c r="I19" s="21"/>
      <c r="J19" s="20">
        <v>6.2E-2</v>
      </c>
      <c r="K19" s="20">
        <v>1.4500000000000001E-2</v>
      </c>
      <c r="L19" s="22"/>
      <c r="M19" s="19">
        <f t="shared" si="0"/>
        <v>2293.2291666666665</v>
      </c>
      <c r="N19" s="19">
        <f t="shared" si="1"/>
        <v>223.125</v>
      </c>
      <c r="O19" s="19">
        <f t="shared" si="2"/>
        <v>400.3125</v>
      </c>
      <c r="P19" s="15"/>
    </row>
    <row r="20" spans="1:17" x14ac:dyDescent="0.25">
      <c r="A20" t="s">
        <v>33</v>
      </c>
      <c r="B20" s="18"/>
      <c r="D20" s="15"/>
      <c r="E20" s="15"/>
      <c r="F20" s="15"/>
      <c r="G20" s="19">
        <v>40000</v>
      </c>
      <c r="H20" s="20">
        <v>0.25</v>
      </c>
      <c r="I20" s="21"/>
      <c r="J20" s="20">
        <v>6.2E-2</v>
      </c>
      <c r="K20" s="20">
        <v>1.4500000000000001E-2</v>
      </c>
      <c r="L20" s="22"/>
      <c r="M20" s="19">
        <f t="shared" si="0"/>
        <v>2584.2708333333335</v>
      </c>
      <c r="N20" s="19">
        <f t="shared" si="1"/>
        <v>255</v>
      </c>
      <c r="O20" s="19">
        <f>(4991.25+((G20-36250)*H20))/12</f>
        <v>494.0625</v>
      </c>
      <c r="P20" s="15"/>
    </row>
    <row r="21" spans="1:17" x14ac:dyDescent="0.25">
      <c r="D21" s="15"/>
      <c r="E21" s="15"/>
      <c r="F21" s="15"/>
      <c r="G21" s="19">
        <v>45000</v>
      </c>
      <c r="H21" s="20">
        <v>0.25</v>
      </c>
      <c r="I21" s="21"/>
      <c r="J21" s="20">
        <v>6.2E-2</v>
      </c>
      <c r="K21" s="20">
        <v>1.4500000000000001E-2</v>
      </c>
      <c r="L21" s="22"/>
      <c r="M21" s="19">
        <f t="shared" si="0"/>
        <v>2864.8958333333335</v>
      </c>
      <c r="N21" s="19">
        <f t="shared" si="1"/>
        <v>286.875</v>
      </c>
      <c r="O21" s="19">
        <f t="shared" ref="O21:O23" si="3">(4991.25+((G21-36250)*H21))/12</f>
        <v>598.22916666666663</v>
      </c>
      <c r="P21" s="15"/>
    </row>
    <row r="22" spans="1:17" x14ac:dyDescent="0.25">
      <c r="D22" s="15"/>
      <c r="E22" s="15"/>
      <c r="F22" s="15"/>
      <c r="G22" s="19">
        <v>50000</v>
      </c>
      <c r="H22" s="20">
        <v>0.25</v>
      </c>
      <c r="I22" s="21"/>
      <c r="J22" s="20">
        <v>6.2E-2</v>
      </c>
      <c r="K22" s="20">
        <v>1.4500000000000001E-2</v>
      </c>
      <c r="L22" s="22"/>
      <c r="M22" s="19">
        <f t="shared" si="0"/>
        <v>3145.5208333333335</v>
      </c>
      <c r="N22" s="19">
        <f t="shared" si="1"/>
        <v>318.75</v>
      </c>
      <c r="O22" s="19">
        <f t="shared" si="3"/>
        <v>702.39583333333337</v>
      </c>
      <c r="P22" s="15"/>
    </row>
    <row r="23" spans="1:17" x14ac:dyDescent="0.25">
      <c r="D23" s="15"/>
      <c r="E23" s="15"/>
      <c r="F23" s="15"/>
      <c r="G23" s="19">
        <v>75000</v>
      </c>
      <c r="H23" s="20">
        <v>0.25</v>
      </c>
      <c r="I23" s="21"/>
      <c r="J23" s="20">
        <v>6.2E-2</v>
      </c>
      <c r="K23" s="20">
        <v>1.4500000000000001E-2</v>
      </c>
      <c r="L23" s="22"/>
      <c r="M23" s="19">
        <f t="shared" si="0"/>
        <v>4548.645833333333</v>
      </c>
      <c r="N23" s="19">
        <f t="shared" si="1"/>
        <v>478.125</v>
      </c>
      <c r="O23" s="19">
        <f t="shared" si="3"/>
        <v>1223.2291666666667</v>
      </c>
      <c r="P23" s="15"/>
    </row>
    <row r="24" spans="1:17" x14ac:dyDescent="0.25">
      <c r="D24" s="15"/>
      <c r="E24" s="15"/>
      <c r="F24" s="15"/>
      <c r="G24" s="19">
        <v>100000</v>
      </c>
      <c r="H24" s="20">
        <v>0.28000000000000003</v>
      </c>
      <c r="I24" s="21"/>
      <c r="J24" s="20">
        <v>6.2E-2</v>
      </c>
      <c r="K24" s="20">
        <v>1.4500000000000001E-2</v>
      </c>
      <c r="L24" s="22"/>
      <c r="M24" s="19">
        <f t="shared" si="0"/>
        <v>5921.3958333333339</v>
      </c>
      <c r="N24" s="19">
        <f t="shared" si="1"/>
        <v>637.5</v>
      </c>
      <c r="O24" s="19">
        <f>(17891.25+((G24-87850)*H24))/12</f>
        <v>1774.4375</v>
      </c>
      <c r="P24" s="15"/>
    </row>
    <row r="25" spans="1:17" x14ac:dyDescent="0.25">
      <c r="D25" s="15"/>
      <c r="E25" s="15"/>
      <c r="F25" s="15"/>
      <c r="G25" s="19"/>
      <c r="H25" s="17"/>
      <c r="I25" s="17"/>
      <c r="J25" s="17"/>
      <c r="K25" s="17"/>
      <c r="L25" s="17"/>
      <c r="M25" s="17"/>
      <c r="N25" s="15"/>
      <c r="O25" s="15"/>
      <c r="P25" s="15"/>
      <c r="Q25" s="15"/>
    </row>
    <row r="26" spans="1:17" x14ac:dyDescent="0.25">
      <c r="D26" s="15"/>
      <c r="E26" s="15"/>
      <c r="F26" s="15"/>
      <c r="G26" s="17" t="s">
        <v>34</v>
      </c>
      <c r="H26" s="17"/>
      <c r="I26" s="17"/>
      <c r="J26" s="17"/>
      <c r="K26" s="17"/>
      <c r="L26" s="17"/>
      <c r="M26" s="17"/>
      <c r="N26" s="15"/>
      <c r="O26" s="15"/>
      <c r="P26" s="15"/>
      <c r="Q26" s="15"/>
    </row>
    <row r="27" spans="1:17" x14ac:dyDescent="0.25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1" sqref="C1"/>
    </sheetView>
  </sheetViews>
  <sheetFormatPr defaultRowHeight="15" x14ac:dyDescent="0.25"/>
  <cols>
    <col min="1" max="1" width="22.7109375" customWidth="1"/>
    <col min="2" max="2" width="15.42578125" bestFit="1" customWidth="1"/>
    <col min="3" max="6" width="18.28515625" customWidth="1"/>
    <col min="7" max="7" width="19" bestFit="1" customWidth="1"/>
    <col min="8" max="8" width="18.28515625" customWidth="1"/>
  </cols>
  <sheetData>
    <row r="1" spans="1:8" x14ac:dyDescent="0.25">
      <c r="A1" s="1" t="s">
        <v>35</v>
      </c>
    </row>
    <row r="3" spans="1:8" x14ac:dyDescent="0.25">
      <c r="A3" s="2" t="s">
        <v>1</v>
      </c>
    </row>
    <row r="4" spans="1:8" x14ac:dyDescent="0.25">
      <c r="A4" t="s">
        <v>36</v>
      </c>
      <c r="B4" s="23">
        <f ca="1">TODAY()</f>
        <v>41884</v>
      </c>
      <c r="C4" s="24" t="s">
        <v>37</v>
      </c>
    </row>
    <row r="5" spans="1:8" x14ac:dyDescent="0.25">
      <c r="A5" t="s">
        <v>38</v>
      </c>
      <c r="B5" s="25">
        <v>12</v>
      </c>
    </row>
    <row r="6" spans="1:8" x14ac:dyDescent="0.25">
      <c r="A6" t="s">
        <v>39</v>
      </c>
      <c r="B6" s="26">
        <v>0.2</v>
      </c>
    </row>
    <row r="7" spans="1:8" x14ac:dyDescent="0.25">
      <c r="A7" t="s">
        <v>40</v>
      </c>
      <c r="B7" s="27">
        <v>4.8500000000000001E-2</v>
      </c>
      <c r="C7" s="28" t="s">
        <v>41</v>
      </c>
    </row>
    <row r="8" spans="1:8" x14ac:dyDescent="0.25">
      <c r="A8" t="s">
        <v>42</v>
      </c>
      <c r="B8" s="27">
        <f>B7/B5</f>
        <v>4.0416666666666665E-3</v>
      </c>
      <c r="C8" s="28"/>
    </row>
    <row r="9" spans="1:8" x14ac:dyDescent="0.25">
      <c r="A9" t="s">
        <v>43</v>
      </c>
      <c r="B9" s="25">
        <v>30</v>
      </c>
    </row>
    <row r="10" spans="1:8" x14ac:dyDescent="0.25">
      <c r="A10" t="s">
        <v>44</v>
      </c>
      <c r="B10" s="25">
        <f>B9*B5</f>
        <v>360</v>
      </c>
    </row>
    <row r="12" spans="1:8" x14ac:dyDescent="0.25">
      <c r="A12" s="2" t="s">
        <v>23</v>
      </c>
      <c r="E12" s="38" t="s">
        <v>73</v>
      </c>
    </row>
    <row r="13" spans="1:8" x14ac:dyDescent="0.25">
      <c r="A13" s="36" t="s">
        <v>66</v>
      </c>
      <c r="B13" s="36" t="s">
        <v>45</v>
      </c>
      <c r="C13" s="36" t="s">
        <v>46</v>
      </c>
      <c r="D13" s="36" t="s">
        <v>18</v>
      </c>
      <c r="E13" s="36" t="s">
        <v>47</v>
      </c>
      <c r="F13" s="36" t="s">
        <v>48</v>
      </c>
      <c r="G13" s="36" t="s">
        <v>49</v>
      </c>
      <c r="H13" s="36" t="s">
        <v>50</v>
      </c>
    </row>
    <row r="14" spans="1:8" x14ac:dyDescent="0.25">
      <c r="A14" t="s">
        <v>67</v>
      </c>
      <c r="B14" s="29">
        <v>75000</v>
      </c>
      <c r="C14" s="18"/>
      <c r="D14" s="18"/>
      <c r="E14" s="30"/>
      <c r="F14" s="30"/>
      <c r="G14" s="30"/>
      <c r="H14" s="31"/>
    </row>
    <row r="15" spans="1:8" x14ac:dyDescent="0.25">
      <c r="A15" t="s">
        <v>68</v>
      </c>
      <c r="B15" s="29">
        <v>100000</v>
      </c>
      <c r="C15" s="18"/>
      <c r="D15" s="18"/>
      <c r="E15" s="30"/>
      <c r="F15" s="30"/>
      <c r="G15" s="30"/>
      <c r="H15" s="31"/>
    </row>
    <row r="16" spans="1:8" x14ac:dyDescent="0.25">
      <c r="A16" t="s">
        <v>69</v>
      </c>
      <c r="B16" s="29">
        <v>125000</v>
      </c>
      <c r="C16" s="18"/>
      <c r="D16" s="18"/>
      <c r="E16" s="30"/>
      <c r="F16" s="30"/>
      <c r="G16" s="30"/>
      <c r="H16" s="31"/>
    </row>
    <row r="17" spans="1:8" x14ac:dyDescent="0.25">
      <c r="A17" t="s">
        <v>70</v>
      </c>
      <c r="B17" s="29">
        <v>150000</v>
      </c>
      <c r="C17" s="18"/>
      <c r="D17" s="18"/>
      <c r="E17" s="30"/>
      <c r="F17" s="30"/>
      <c r="G17" s="30"/>
      <c r="H17" s="31"/>
    </row>
    <row r="18" spans="1:8" x14ac:dyDescent="0.25">
      <c r="A18" t="s">
        <v>71</v>
      </c>
      <c r="B18" s="29">
        <v>200000</v>
      </c>
      <c r="C18" s="18"/>
      <c r="D18" s="18"/>
      <c r="E18" s="30"/>
      <c r="F18" s="30"/>
      <c r="G18" s="30"/>
      <c r="H18" s="31"/>
    </row>
    <row r="19" spans="1:8" x14ac:dyDescent="0.25">
      <c r="A19" t="s">
        <v>72</v>
      </c>
      <c r="B19" s="29">
        <v>250000</v>
      </c>
      <c r="C19" s="18"/>
      <c r="D19" s="18"/>
      <c r="E19" s="30"/>
      <c r="F19" s="30"/>
      <c r="G19" s="30"/>
      <c r="H19" s="31"/>
    </row>
  </sheetData>
  <hyperlinks>
    <hyperlink ref="C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activeCell="B25" sqref="B25"/>
    </sheetView>
  </sheetViews>
  <sheetFormatPr defaultRowHeight="15" x14ac:dyDescent="0.25"/>
  <cols>
    <col min="2" max="2" width="18.85546875" customWidth="1"/>
    <col min="3" max="3" width="14.42578125" customWidth="1"/>
    <col min="5" max="5" width="17.42578125" customWidth="1"/>
    <col min="6" max="6" width="14.28515625" customWidth="1"/>
  </cols>
  <sheetData>
    <row r="1" spans="1:5" x14ac:dyDescent="0.25">
      <c r="A1" s="1" t="s">
        <v>65</v>
      </c>
    </row>
    <row r="13" spans="1:5" x14ac:dyDescent="0.25">
      <c r="B13" s="36" t="s">
        <v>60</v>
      </c>
      <c r="E13" s="36" t="s">
        <v>64</v>
      </c>
    </row>
    <row r="14" spans="1:5" x14ac:dyDescent="0.25">
      <c r="B14" t="s">
        <v>61</v>
      </c>
      <c r="E14" t="s">
        <v>61</v>
      </c>
    </row>
    <row r="15" spans="1:5" x14ac:dyDescent="0.25">
      <c r="B15" t="s">
        <v>46</v>
      </c>
      <c r="E15" t="s">
        <v>46</v>
      </c>
    </row>
    <row r="16" spans="1:5" x14ac:dyDescent="0.25">
      <c r="B16" t="s">
        <v>62</v>
      </c>
      <c r="E16" t="s">
        <v>62</v>
      </c>
    </row>
    <row r="17" spans="2:6" x14ac:dyDescent="0.25">
      <c r="B17" t="s">
        <v>21</v>
      </c>
      <c r="E17" t="s">
        <v>21</v>
      </c>
      <c r="F17" s="33"/>
    </row>
    <row r="18" spans="2:6" x14ac:dyDescent="0.25">
      <c r="B18" t="s">
        <v>56</v>
      </c>
      <c r="E18" t="s">
        <v>56</v>
      </c>
    </row>
    <row r="21" spans="2:6" x14ac:dyDescent="0.25">
      <c r="B21" t="s">
        <v>47</v>
      </c>
      <c r="C21" s="37"/>
      <c r="E21" t="s">
        <v>47</v>
      </c>
      <c r="F21" s="37"/>
    </row>
    <row r="23" spans="2:6" x14ac:dyDescent="0.25">
      <c r="B23" t="s">
        <v>63</v>
      </c>
      <c r="C23" s="32"/>
      <c r="E23" t="s">
        <v>63</v>
      </c>
      <c r="F23" s="3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15"/>
  <sheetViews>
    <sheetView workbookViewId="0">
      <selection activeCell="B25" sqref="B25"/>
    </sheetView>
  </sheetViews>
  <sheetFormatPr defaultRowHeight="15" x14ac:dyDescent="0.25"/>
  <cols>
    <col min="1" max="1" width="20" customWidth="1"/>
    <col min="2" max="6" width="10.7109375" customWidth="1"/>
    <col min="13" max="13" width="14.42578125" bestFit="1" customWidth="1"/>
    <col min="14" max="14" width="19.28515625" customWidth="1"/>
  </cols>
  <sheetData>
    <row r="1" spans="1:25" x14ac:dyDescent="0.25">
      <c r="A1" s="1" t="s">
        <v>74</v>
      </c>
      <c r="D1" t="s">
        <v>75</v>
      </c>
      <c r="E1" t="s">
        <v>76</v>
      </c>
      <c r="L1" s="39" t="s">
        <v>77</v>
      </c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5" x14ac:dyDescent="0.25">
      <c r="L2" s="42" t="s">
        <v>78</v>
      </c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</row>
    <row r="3" spans="1:25" x14ac:dyDescent="0.25">
      <c r="D3" t="s">
        <v>79</v>
      </c>
      <c r="L3" s="42" t="s">
        <v>80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4"/>
    </row>
    <row r="4" spans="1:25" x14ac:dyDescent="0.25">
      <c r="A4" t="s">
        <v>81</v>
      </c>
      <c r="B4" t="s">
        <v>82</v>
      </c>
      <c r="C4" t="s">
        <v>83</v>
      </c>
      <c r="D4">
        <v>2010</v>
      </c>
      <c r="E4">
        <v>2011</v>
      </c>
      <c r="F4">
        <v>2012</v>
      </c>
      <c r="L4" s="42" t="s">
        <v>84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1:25" x14ac:dyDescent="0.25">
      <c r="A5" t="s">
        <v>85</v>
      </c>
      <c r="B5" s="25">
        <v>4779736</v>
      </c>
      <c r="C5" s="25">
        <v>4779745</v>
      </c>
      <c r="D5" s="25">
        <v>4784762</v>
      </c>
      <c r="E5" s="25">
        <v>4803689</v>
      </c>
      <c r="F5" s="25">
        <v>4822023</v>
      </c>
      <c r="L5" s="42" t="s">
        <v>86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1:25" x14ac:dyDescent="0.25">
      <c r="A6" t="s">
        <v>87</v>
      </c>
      <c r="B6" s="25">
        <v>710231</v>
      </c>
      <c r="C6" s="25">
        <v>710231</v>
      </c>
      <c r="D6" s="25">
        <v>714046</v>
      </c>
      <c r="E6" s="25">
        <v>723860</v>
      </c>
      <c r="F6" s="25">
        <v>731449</v>
      </c>
      <c r="L6" s="42"/>
      <c r="M6" s="43" t="s">
        <v>88</v>
      </c>
      <c r="N6" s="45"/>
      <c r="O6" s="43"/>
      <c r="P6" s="43"/>
      <c r="Q6" s="43"/>
      <c r="R6" s="43"/>
      <c r="S6" s="43"/>
      <c r="T6" s="43"/>
      <c r="U6" s="43"/>
      <c r="V6" s="43"/>
      <c r="W6" s="43"/>
      <c r="X6" s="43"/>
      <c r="Y6" s="44"/>
    </row>
    <row r="7" spans="1:25" x14ac:dyDescent="0.25">
      <c r="A7" t="s">
        <v>89</v>
      </c>
      <c r="B7" s="25">
        <v>6392017</v>
      </c>
      <c r="C7" s="25">
        <v>6392015</v>
      </c>
      <c r="D7" s="25">
        <v>6410810</v>
      </c>
      <c r="E7" s="25">
        <v>6467315</v>
      </c>
      <c r="F7" s="25">
        <v>6553255</v>
      </c>
      <c r="L7" s="42" t="s">
        <v>90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</row>
    <row r="8" spans="1:25" x14ac:dyDescent="0.25">
      <c r="A8" t="s">
        <v>91</v>
      </c>
      <c r="B8" s="25">
        <v>2915918</v>
      </c>
      <c r="C8" s="25">
        <v>2915919</v>
      </c>
      <c r="D8" s="25">
        <v>2922750</v>
      </c>
      <c r="E8" s="25">
        <v>2938582</v>
      </c>
      <c r="F8" s="25">
        <v>2949131</v>
      </c>
      <c r="L8" s="42" t="s">
        <v>92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</row>
    <row r="9" spans="1:25" x14ac:dyDescent="0.25">
      <c r="A9" t="s">
        <v>93</v>
      </c>
      <c r="B9" s="25">
        <v>37253956</v>
      </c>
      <c r="C9" s="25">
        <v>37253956</v>
      </c>
      <c r="D9" s="25">
        <v>37334410</v>
      </c>
      <c r="E9" s="25">
        <v>37683933</v>
      </c>
      <c r="F9" s="25">
        <v>38041430</v>
      </c>
      <c r="L9" s="42" t="s">
        <v>94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4"/>
    </row>
    <row r="10" spans="1:25" x14ac:dyDescent="0.25">
      <c r="A10" t="s">
        <v>95</v>
      </c>
      <c r="B10" s="25">
        <v>5029196</v>
      </c>
      <c r="C10" s="25">
        <v>5029196</v>
      </c>
      <c r="D10" s="25">
        <v>5048472</v>
      </c>
      <c r="E10" s="25">
        <v>5116302</v>
      </c>
      <c r="F10" s="25">
        <v>5187582</v>
      </c>
      <c r="L10" s="42" t="s">
        <v>96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</row>
    <row r="11" spans="1:25" x14ac:dyDescent="0.25">
      <c r="A11" t="s">
        <v>97</v>
      </c>
      <c r="B11" s="25">
        <v>3574097</v>
      </c>
      <c r="C11" s="25">
        <v>3574097</v>
      </c>
      <c r="D11" s="25">
        <v>3576616</v>
      </c>
      <c r="E11" s="25">
        <v>3586717</v>
      </c>
      <c r="F11" s="25">
        <v>3590347</v>
      </c>
      <c r="L11" s="42"/>
      <c r="M11" s="43" t="s">
        <v>98</v>
      </c>
      <c r="N11" s="45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4"/>
    </row>
    <row r="12" spans="1:25" x14ac:dyDescent="0.25">
      <c r="A12" t="s">
        <v>99</v>
      </c>
      <c r="B12" s="25">
        <v>897934</v>
      </c>
      <c r="C12" s="25">
        <v>897934</v>
      </c>
      <c r="D12" s="25">
        <v>899824</v>
      </c>
      <c r="E12" s="25">
        <v>908137</v>
      </c>
      <c r="F12" s="25">
        <v>917092</v>
      </c>
      <c r="L12" s="42"/>
      <c r="M12" s="43" t="s">
        <v>100</v>
      </c>
      <c r="N12" s="45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</row>
    <row r="13" spans="1:25" x14ac:dyDescent="0.25">
      <c r="A13" t="s">
        <v>101</v>
      </c>
      <c r="B13" s="25">
        <v>601723</v>
      </c>
      <c r="C13" s="25">
        <v>601723</v>
      </c>
      <c r="D13" s="25">
        <v>604989</v>
      </c>
      <c r="E13" s="25">
        <v>619020</v>
      </c>
      <c r="F13" s="25">
        <v>632323</v>
      </c>
      <c r="L13" s="42"/>
      <c r="M13" s="43" t="s">
        <v>102</v>
      </c>
      <c r="N13" s="45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4"/>
    </row>
    <row r="14" spans="1:25" x14ac:dyDescent="0.25">
      <c r="A14" t="s">
        <v>103</v>
      </c>
      <c r="B14" s="25">
        <v>18801310</v>
      </c>
      <c r="C14" s="25">
        <v>18802690</v>
      </c>
      <c r="D14" s="25">
        <v>18845967</v>
      </c>
      <c r="E14" s="25">
        <v>19082262</v>
      </c>
      <c r="F14" s="25">
        <v>19317568</v>
      </c>
      <c r="L14" s="42" t="s">
        <v>104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4"/>
    </row>
    <row r="15" spans="1:25" ht="15.75" thickBot="1" x14ac:dyDescent="0.3">
      <c r="A15" t="s">
        <v>105</v>
      </c>
      <c r="B15" s="25">
        <v>9687653</v>
      </c>
      <c r="C15" s="25">
        <v>9687663</v>
      </c>
      <c r="D15" s="25">
        <v>9714748</v>
      </c>
      <c r="E15" s="25">
        <v>9812460</v>
      </c>
      <c r="F15" s="25">
        <v>9919945</v>
      </c>
      <c r="L15" s="46" t="s">
        <v>199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</row>
    <row r="16" spans="1:25" x14ac:dyDescent="0.25">
      <c r="A16" t="s">
        <v>106</v>
      </c>
      <c r="B16" s="25">
        <v>1360301</v>
      </c>
      <c r="C16" s="25">
        <v>1360301</v>
      </c>
      <c r="D16" s="25">
        <v>1364274</v>
      </c>
      <c r="E16" s="25">
        <v>1378129</v>
      </c>
      <c r="F16" s="25">
        <v>1392313</v>
      </c>
    </row>
    <row r="17" spans="1:6" x14ac:dyDescent="0.25">
      <c r="A17" t="s">
        <v>107</v>
      </c>
      <c r="B17" s="25">
        <v>1567582</v>
      </c>
      <c r="C17" s="25">
        <v>1567652</v>
      </c>
      <c r="D17" s="25">
        <v>1570784</v>
      </c>
      <c r="E17" s="25">
        <v>1583744</v>
      </c>
      <c r="F17" s="25">
        <v>1595728</v>
      </c>
    </row>
    <row r="18" spans="1:6" x14ac:dyDescent="0.25">
      <c r="A18" t="s">
        <v>108</v>
      </c>
      <c r="B18" s="25">
        <v>12830632</v>
      </c>
      <c r="C18" s="25">
        <v>12830632</v>
      </c>
      <c r="D18" s="25">
        <v>12840459</v>
      </c>
      <c r="E18" s="25">
        <v>12859752</v>
      </c>
      <c r="F18" s="25">
        <v>12875255</v>
      </c>
    </row>
    <row r="19" spans="1:6" x14ac:dyDescent="0.25">
      <c r="A19" t="s">
        <v>109</v>
      </c>
      <c r="B19" s="25">
        <v>6483802</v>
      </c>
      <c r="C19" s="25">
        <v>6483800</v>
      </c>
      <c r="D19" s="25">
        <v>6489856</v>
      </c>
      <c r="E19" s="25">
        <v>6516353</v>
      </c>
      <c r="F19" s="25">
        <v>6537334</v>
      </c>
    </row>
    <row r="20" spans="1:6" x14ac:dyDescent="0.25">
      <c r="A20" t="s">
        <v>110</v>
      </c>
      <c r="B20" s="25">
        <v>3046355</v>
      </c>
      <c r="C20" s="25">
        <v>3046857</v>
      </c>
      <c r="D20" s="25">
        <v>3050321</v>
      </c>
      <c r="E20" s="25">
        <v>3064097</v>
      </c>
      <c r="F20" s="25">
        <v>3074186</v>
      </c>
    </row>
    <row r="21" spans="1:6" x14ac:dyDescent="0.25">
      <c r="A21" t="s">
        <v>111</v>
      </c>
      <c r="B21" s="25">
        <v>2853118</v>
      </c>
      <c r="C21" s="25">
        <v>2853116</v>
      </c>
      <c r="D21" s="25">
        <v>2858837</v>
      </c>
      <c r="E21" s="25">
        <v>2870386</v>
      </c>
      <c r="F21" s="25">
        <v>2885905</v>
      </c>
    </row>
    <row r="22" spans="1:6" x14ac:dyDescent="0.25">
      <c r="A22" t="s">
        <v>112</v>
      </c>
      <c r="B22" s="25">
        <v>4339367</v>
      </c>
      <c r="C22" s="25">
        <v>4339357</v>
      </c>
      <c r="D22" s="25">
        <v>4346655</v>
      </c>
      <c r="E22" s="25">
        <v>4366814</v>
      </c>
      <c r="F22" s="25">
        <v>4380415</v>
      </c>
    </row>
    <row r="23" spans="1:6" x14ac:dyDescent="0.25">
      <c r="A23" t="s">
        <v>113</v>
      </c>
      <c r="B23" s="25">
        <v>4533372</v>
      </c>
      <c r="C23" s="25">
        <v>4533372</v>
      </c>
      <c r="D23" s="25">
        <v>4544125</v>
      </c>
      <c r="E23" s="25">
        <v>4574766</v>
      </c>
      <c r="F23" s="25">
        <v>4601893</v>
      </c>
    </row>
    <row r="24" spans="1:6" x14ac:dyDescent="0.25">
      <c r="A24" t="s">
        <v>114</v>
      </c>
      <c r="B24" s="25">
        <v>1328361</v>
      </c>
      <c r="C24" s="25">
        <v>1328361</v>
      </c>
      <c r="D24" s="25">
        <v>1327585</v>
      </c>
      <c r="E24" s="25">
        <v>1328544</v>
      </c>
      <c r="F24" s="25">
        <v>1329192</v>
      </c>
    </row>
    <row r="25" spans="1:6" x14ac:dyDescent="0.25">
      <c r="A25" t="s">
        <v>115</v>
      </c>
      <c r="B25" s="25">
        <v>5773552</v>
      </c>
      <c r="C25" s="25">
        <v>5773552</v>
      </c>
      <c r="D25" s="25">
        <v>5787998</v>
      </c>
      <c r="E25" s="25">
        <v>5839572</v>
      </c>
      <c r="F25" s="25">
        <v>5884563</v>
      </c>
    </row>
    <row r="26" spans="1:6" x14ac:dyDescent="0.25">
      <c r="A26" t="s">
        <v>116</v>
      </c>
      <c r="B26" s="25">
        <v>6547629</v>
      </c>
      <c r="C26" s="25">
        <v>6547629</v>
      </c>
      <c r="D26" s="25">
        <v>6563259</v>
      </c>
      <c r="E26" s="25">
        <v>6607003</v>
      </c>
      <c r="F26" s="25">
        <v>6646144</v>
      </c>
    </row>
    <row r="27" spans="1:6" x14ac:dyDescent="0.25">
      <c r="A27" t="s">
        <v>117</v>
      </c>
      <c r="B27" s="25">
        <v>9883640</v>
      </c>
      <c r="C27" s="25">
        <v>9883635</v>
      </c>
      <c r="D27" s="25">
        <v>9877670</v>
      </c>
      <c r="E27" s="25">
        <v>9876801</v>
      </c>
      <c r="F27" s="25">
        <v>9883360</v>
      </c>
    </row>
    <row r="28" spans="1:6" x14ac:dyDescent="0.25">
      <c r="A28" t="s">
        <v>118</v>
      </c>
      <c r="B28" s="25">
        <v>5303925</v>
      </c>
      <c r="C28" s="25">
        <v>5303925</v>
      </c>
      <c r="D28" s="25">
        <v>5310737</v>
      </c>
      <c r="E28" s="25">
        <v>5347299</v>
      </c>
      <c r="F28" s="25">
        <v>5379139</v>
      </c>
    </row>
    <row r="29" spans="1:6" x14ac:dyDescent="0.25">
      <c r="A29" t="s">
        <v>119</v>
      </c>
      <c r="B29" s="25">
        <v>2967297</v>
      </c>
      <c r="C29" s="25">
        <v>2967299</v>
      </c>
      <c r="D29" s="25">
        <v>2969137</v>
      </c>
      <c r="E29" s="25">
        <v>2977457</v>
      </c>
      <c r="F29" s="25">
        <v>2984926</v>
      </c>
    </row>
    <row r="30" spans="1:6" x14ac:dyDescent="0.25">
      <c r="A30" t="s">
        <v>120</v>
      </c>
      <c r="B30" s="25">
        <v>5988927</v>
      </c>
      <c r="C30" s="25">
        <v>5988924</v>
      </c>
      <c r="D30" s="25">
        <v>5996092</v>
      </c>
      <c r="E30" s="25">
        <v>6008984</v>
      </c>
      <c r="F30" s="25">
        <v>6021988</v>
      </c>
    </row>
    <row r="31" spans="1:6" x14ac:dyDescent="0.25">
      <c r="A31" t="s">
        <v>121</v>
      </c>
      <c r="B31" s="25">
        <v>989415</v>
      </c>
      <c r="C31" s="25">
        <v>989417</v>
      </c>
      <c r="D31" s="25">
        <v>990735</v>
      </c>
      <c r="E31" s="25">
        <v>997667</v>
      </c>
      <c r="F31" s="25">
        <v>1005141</v>
      </c>
    </row>
    <row r="32" spans="1:6" x14ac:dyDescent="0.25">
      <c r="A32" t="s">
        <v>122</v>
      </c>
      <c r="B32" s="25">
        <v>1826341</v>
      </c>
      <c r="C32" s="25">
        <v>1826341</v>
      </c>
      <c r="D32" s="25">
        <v>1829696</v>
      </c>
      <c r="E32" s="25">
        <v>1842234</v>
      </c>
      <c r="F32" s="25">
        <v>1855525</v>
      </c>
    </row>
    <row r="33" spans="1:6" x14ac:dyDescent="0.25">
      <c r="A33" t="s">
        <v>123</v>
      </c>
      <c r="B33" s="25">
        <v>2700551</v>
      </c>
      <c r="C33" s="25">
        <v>2700552</v>
      </c>
      <c r="D33" s="25">
        <v>2703758</v>
      </c>
      <c r="E33" s="25">
        <v>2720028</v>
      </c>
      <c r="F33" s="25">
        <v>2758931</v>
      </c>
    </row>
    <row r="34" spans="1:6" x14ac:dyDescent="0.25">
      <c r="A34" t="s">
        <v>124</v>
      </c>
      <c r="B34" s="25">
        <v>1316470</v>
      </c>
      <c r="C34" s="25">
        <v>1316469</v>
      </c>
      <c r="D34" s="25">
        <v>1316843</v>
      </c>
      <c r="E34" s="25">
        <v>1317807</v>
      </c>
      <c r="F34" s="25">
        <v>1320718</v>
      </c>
    </row>
    <row r="35" spans="1:6" x14ac:dyDescent="0.25">
      <c r="A35" t="s">
        <v>125</v>
      </c>
      <c r="B35" s="25">
        <v>8791894</v>
      </c>
      <c r="C35" s="25">
        <v>8791898</v>
      </c>
      <c r="D35" s="25">
        <v>8803388</v>
      </c>
      <c r="E35" s="25">
        <v>8834773</v>
      </c>
      <c r="F35" s="25">
        <v>8864590</v>
      </c>
    </row>
    <row r="36" spans="1:6" x14ac:dyDescent="0.25">
      <c r="A36" t="s">
        <v>126</v>
      </c>
      <c r="B36" s="25">
        <v>2059179</v>
      </c>
      <c r="C36" s="25">
        <v>2059180</v>
      </c>
      <c r="D36" s="25">
        <v>2064767</v>
      </c>
      <c r="E36" s="25">
        <v>2078674</v>
      </c>
      <c r="F36" s="25">
        <v>2085538</v>
      </c>
    </row>
    <row r="37" spans="1:6" x14ac:dyDescent="0.25">
      <c r="A37" t="s">
        <v>127</v>
      </c>
      <c r="B37" s="25">
        <v>19378102</v>
      </c>
      <c r="C37" s="25">
        <v>19378104</v>
      </c>
      <c r="D37" s="25">
        <v>19399242</v>
      </c>
      <c r="E37" s="25">
        <v>19501616</v>
      </c>
      <c r="F37" s="25">
        <v>19570261</v>
      </c>
    </row>
    <row r="38" spans="1:6" x14ac:dyDescent="0.25">
      <c r="A38" t="s">
        <v>128</v>
      </c>
      <c r="B38" s="25">
        <v>9535483</v>
      </c>
      <c r="C38" s="25">
        <v>9535471</v>
      </c>
      <c r="D38" s="25">
        <v>9559048</v>
      </c>
      <c r="E38" s="25">
        <v>9651103</v>
      </c>
      <c r="F38" s="25">
        <v>9752073</v>
      </c>
    </row>
    <row r="39" spans="1:6" x14ac:dyDescent="0.25">
      <c r="A39" t="s">
        <v>129</v>
      </c>
      <c r="B39" s="25">
        <v>672591</v>
      </c>
      <c r="C39" s="25">
        <v>672591</v>
      </c>
      <c r="D39" s="25">
        <v>674363</v>
      </c>
      <c r="E39" s="25">
        <v>684740</v>
      </c>
      <c r="F39" s="25">
        <v>699628</v>
      </c>
    </row>
    <row r="40" spans="1:6" x14ac:dyDescent="0.25">
      <c r="A40" t="s">
        <v>130</v>
      </c>
      <c r="B40" s="25">
        <v>11536504</v>
      </c>
      <c r="C40" s="25">
        <v>11536502</v>
      </c>
      <c r="D40" s="25">
        <v>11538290</v>
      </c>
      <c r="E40" s="25">
        <v>11541007</v>
      </c>
      <c r="F40" s="25">
        <v>11544225</v>
      </c>
    </row>
    <row r="41" spans="1:6" x14ac:dyDescent="0.25">
      <c r="A41" t="s">
        <v>131</v>
      </c>
      <c r="B41" s="25">
        <v>3751351</v>
      </c>
      <c r="C41" s="25">
        <v>3751354</v>
      </c>
      <c r="D41" s="25">
        <v>3759482</v>
      </c>
      <c r="E41" s="25">
        <v>3784163</v>
      </c>
      <c r="F41" s="25">
        <v>3814820</v>
      </c>
    </row>
    <row r="42" spans="1:6" x14ac:dyDescent="0.25">
      <c r="A42" t="s">
        <v>132</v>
      </c>
      <c r="B42" s="25">
        <v>3831074</v>
      </c>
      <c r="C42" s="25">
        <v>3831073</v>
      </c>
      <c r="D42" s="25">
        <v>3838212</v>
      </c>
      <c r="E42" s="25">
        <v>3868229</v>
      </c>
      <c r="F42" s="25">
        <v>3899353</v>
      </c>
    </row>
    <row r="43" spans="1:6" x14ac:dyDescent="0.25">
      <c r="A43" t="s">
        <v>133</v>
      </c>
      <c r="B43" s="25">
        <v>12702379</v>
      </c>
      <c r="C43" s="25">
        <v>12702379</v>
      </c>
      <c r="D43" s="25">
        <v>12711308</v>
      </c>
      <c r="E43" s="25">
        <v>12743948</v>
      </c>
      <c r="F43" s="25">
        <v>12763536</v>
      </c>
    </row>
    <row r="44" spans="1:6" x14ac:dyDescent="0.25">
      <c r="A44" t="s">
        <v>134</v>
      </c>
      <c r="B44" s="25">
        <v>1052567</v>
      </c>
      <c r="C44" s="25">
        <v>1052567</v>
      </c>
      <c r="D44" s="25">
        <v>1052769</v>
      </c>
      <c r="E44" s="25">
        <v>1050646</v>
      </c>
      <c r="F44" s="25">
        <v>1050292</v>
      </c>
    </row>
    <row r="45" spans="1:6" x14ac:dyDescent="0.25">
      <c r="A45" t="s">
        <v>135</v>
      </c>
      <c r="B45" s="25">
        <v>4625364</v>
      </c>
      <c r="C45" s="25">
        <v>4625364</v>
      </c>
      <c r="D45" s="25">
        <v>4635835</v>
      </c>
      <c r="E45" s="25">
        <v>4673348</v>
      </c>
      <c r="F45" s="25">
        <v>4723723</v>
      </c>
    </row>
    <row r="46" spans="1:6" x14ac:dyDescent="0.25">
      <c r="A46" t="s">
        <v>136</v>
      </c>
      <c r="B46" s="25">
        <v>814180</v>
      </c>
      <c r="C46" s="25">
        <v>814180</v>
      </c>
      <c r="D46" s="25">
        <v>816223</v>
      </c>
      <c r="E46" s="25">
        <v>823593</v>
      </c>
      <c r="F46" s="25">
        <v>833354</v>
      </c>
    </row>
    <row r="47" spans="1:6" x14ac:dyDescent="0.25">
      <c r="A47" t="s">
        <v>137</v>
      </c>
      <c r="B47" s="25">
        <v>6346105</v>
      </c>
      <c r="C47" s="25">
        <v>6346113</v>
      </c>
      <c r="D47" s="25">
        <v>6356673</v>
      </c>
      <c r="E47" s="25">
        <v>6399787</v>
      </c>
      <c r="F47" s="25">
        <v>6456243</v>
      </c>
    </row>
    <row r="48" spans="1:6" x14ac:dyDescent="0.25">
      <c r="A48" t="s">
        <v>138</v>
      </c>
      <c r="B48" s="25">
        <v>25145561</v>
      </c>
      <c r="C48" s="25">
        <v>25145561</v>
      </c>
      <c r="D48" s="25">
        <v>25242683</v>
      </c>
      <c r="E48" s="25">
        <v>25631778</v>
      </c>
      <c r="F48" s="25">
        <v>26059203</v>
      </c>
    </row>
    <row r="49" spans="1:6" x14ac:dyDescent="0.25">
      <c r="A49" t="s">
        <v>139</v>
      </c>
      <c r="B49" s="25">
        <v>2763885</v>
      </c>
      <c r="C49" s="25">
        <v>2763885</v>
      </c>
      <c r="D49" s="25">
        <v>2775093</v>
      </c>
      <c r="E49" s="25">
        <v>2814347</v>
      </c>
      <c r="F49" s="25">
        <v>2855287</v>
      </c>
    </row>
    <row r="50" spans="1:6" x14ac:dyDescent="0.25">
      <c r="A50" t="s">
        <v>140</v>
      </c>
      <c r="B50" s="25">
        <v>625741</v>
      </c>
      <c r="C50" s="25">
        <v>625741</v>
      </c>
      <c r="D50" s="25">
        <v>625916</v>
      </c>
      <c r="E50" s="25">
        <v>626592</v>
      </c>
      <c r="F50" s="25">
        <v>626011</v>
      </c>
    </row>
    <row r="51" spans="1:6" x14ac:dyDescent="0.25">
      <c r="A51" t="s">
        <v>141</v>
      </c>
      <c r="B51" s="25">
        <v>8001024</v>
      </c>
      <c r="C51" s="25">
        <v>8001031</v>
      </c>
      <c r="D51" s="25">
        <v>8025105</v>
      </c>
      <c r="E51" s="25">
        <v>8104384</v>
      </c>
      <c r="F51" s="25">
        <v>8185867</v>
      </c>
    </row>
    <row r="52" spans="1:6" x14ac:dyDescent="0.25">
      <c r="A52" t="s">
        <v>142</v>
      </c>
      <c r="B52" s="25">
        <v>6724540</v>
      </c>
      <c r="C52" s="25">
        <v>6724543</v>
      </c>
      <c r="D52" s="25">
        <v>6743636</v>
      </c>
      <c r="E52" s="25">
        <v>6823267</v>
      </c>
      <c r="F52" s="25">
        <v>6897012</v>
      </c>
    </row>
    <row r="53" spans="1:6" x14ac:dyDescent="0.25">
      <c r="A53" t="s">
        <v>143</v>
      </c>
      <c r="B53" s="25">
        <v>1852994</v>
      </c>
      <c r="C53" s="25">
        <v>1852999</v>
      </c>
      <c r="D53" s="25">
        <v>1854019</v>
      </c>
      <c r="E53" s="25">
        <v>1854908</v>
      </c>
      <c r="F53" s="25">
        <v>1855413</v>
      </c>
    </row>
    <row r="54" spans="1:6" x14ac:dyDescent="0.25">
      <c r="A54" t="s">
        <v>144</v>
      </c>
      <c r="B54" s="25">
        <v>5686986</v>
      </c>
      <c r="C54" s="25">
        <v>5686986</v>
      </c>
      <c r="D54" s="25">
        <v>5689591</v>
      </c>
      <c r="E54" s="25">
        <v>5709843</v>
      </c>
      <c r="F54" s="25">
        <v>5726398</v>
      </c>
    </row>
    <row r="55" spans="1:6" x14ac:dyDescent="0.25">
      <c r="A55" t="s">
        <v>145</v>
      </c>
      <c r="B55" s="25">
        <v>563626</v>
      </c>
      <c r="C55" s="25">
        <v>563626</v>
      </c>
      <c r="D55" s="25">
        <v>564367</v>
      </c>
      <c r="E55" s="25">
        <v>567356</v>
      </c>
      <c r="F55" s="25">
        <v>576412</v>
      </c>
    </row>
    <row r="63" spans="1:6" x14ac:dyDescent="0.25">
      <c r="A63" s="1" t="s">
        <v>146</v>
      </c>
    </row>
    <row r="64" spans="1:6" x14ac:dyDescent="0.25">
      <c r="A64" s="1" t="s">
        <v>81</v>
      </c>
      <c r="B64" s="1" t="s">
        <v>147</v>
      </c>
    </row>
    <row r="65" spans="1:2" x14ac:dyDescent="0.25">
      <c r="A65" t="s">
        <v>85</v>
      </c>
      <c r="B65" s="49" t="s">
        <v>148</v>
      </c>
    </row>
    <row r="66" spans="1:2" x14ac:dyDescent="0.25">
      <c r="A66" t="s">
        <v>87</v>
      </c>
      <c r="B66" s="49" t="s">
        <v>149</v>
      </c>
    </row>
    <row r="67" spans="1:2" x14ac:dyDescent="0.25">
      <c r="A67" t="s">
        <v>89</v>
      </c>
      <c r="B67" s="49" t="s">
        <v>150</v>
      </c>
    </row>
    <row r="68" spans="1:2" x14ac:dyDescent="0.25">
      <c r="A68" t="s">
        <v>91</v>
      </c>
      <c r="B68" s="49" t="s">
        <v>151</v>
      </c>
    </row>
    <row r="69" spans="1:2" x14ac:dyDescent="0.25">
      <c r="A69" t="s">
        <v>93</v>
      </c>
      <c r="B69" s="49" t="s">
        <v>152</v>
      </c>
    </row>
    <row r="70" spans="1:2" x14ac:dyDescent="0.25">
      <c r="A70" t="s">
        <v>95</v>
      </c>
      <c r="B70" s="49" t="s">
        <v>153</v>
      </c>
    </row>
    <row r="71" spans="1:2" x14ac:dyDescent="0.25">
      <c r="A71" t="s">
        <v>97</v>
      </c>
      <c r="B71" s="49" t="s">
        <v>154</v>
      </c>
    </row>
    <row r="72" spans="1:2" x14ac:dyDescent="0.25">
      <c r="A72" t="s">
        <v>99</v>
      </c>
      <c r="B72" s="49" t="s">
        <v>155</v>
      </c>
    </row>
    <row r="73" spans="1:2" x14ac:dyDescent="0.25">
      <c r="A73" t="s">
        <v>101</v>
      </c>
      <c r="B73" s="49" t="s">
        <v>156</v>
      </c>
    </row>
    <row r="74" spans="1:2" x14ac:dyDescent="0.25">
      <c r="A74" t="s">
        <v>103</v>
      </c>
      <c r="B74" s="49" t="s">
        <v>157</v>
      </c>
    </row>
    <row r="75" spans="1:2" x14ac:dyDescent="0.25">
      <c r="A75" t="s">
        <v>105</v>
      </c>
      <c r="B75" s="49" t="s">
        <v>158</v>
      </c>
    </row>
    <row r="76" spans="1:2" x14ac:dyDescent="0.25">
      <c r="A76" t="s">
        <v>106</v>
      </c>
      <c r="B76" s="49" t="s">
        <v>159</v>
      </c>
    </row>
    <row r="77" spans="1:2" x14ac:dyDescent="0.25">
      <c r="A77" t="s">
        <v>107</v>
      </c>
      <c r="B77" s="49" t="s">
        <v>160</v>
      </c>
    </row>
    <row r="78" spans="1:2" x14ac:dyDescent="0.25">
      <c r="A78" t="s">
        <v>108</v>
      </c>
      <c r="B78" s="49" t="s">
        <v>161</v>
      </c>
    </row>
    <row r="79" spans="1:2" x14ac:dyDescent="0.25">
      <c r="A79" t="s">
        <v>109</v>
      </c>
      <c r="B79" s="49" t="s">
        <v>162</v>
      </c>
    </row>
    <row r="80" spans="1:2" x14ac:dyDescent="0.25">
      <c r="A80" t="s">
        <v>110</v>
      </c>
      <c r="B80" s="49" t="s">
        <v>163</v>
      </c>
    </row>
    <row r="81" spans="1:2" x14ac:dyDescent="0.25">
      <c r="A81" t="s">
        <v>111</v>
      </c>
      <c r="B81" s="49" t="s">
        <v>164</v>
      </c>
    </row>
    <row r="82" spans="1:2" x14ac:dyDescent="0.25">
      <c r="A82" t="s">
        <v>112</v>
      </c>
      <c r="B82" s="49" t="s">
        <v>165</v>
      </c>
    </row>
    <row r="83" spans="1:2" x14ac:dyDescent="0.25">
      <c r="A83" t="s">
        <v>113</v>
      </c>
      <c r="B83" s="49" t="s">
        <v>166</v>
      </c>
    </row>
    <row r="84" spans="1:2" x14ac:dyDescent="0.25">
      <c r="A84" t="s">
        <v>114</v>
      </c>
      <c r="B84" s="49" t="s">
        <v>167</v>
      </c>
    </row>
    <row r="85" spans="1:2" x14ac:dyDescent="0.25">
      <c r="A85" t="s">
        <v>115</v>
      </c>
      <c r="B85" s="49" t="s">
        <v>168</v>
      </c>
    </row>
    <row r="86" spans="1:2" x14ac:dyDescent="0.25">
      <c r="A86" t="s">
        <v>116</v>
      </c>
      <c r="B86" s="49" t="s">
        <v>169</v>
      </c>
    </row>
    <row r="87" spans="1:2" x14ac:dyDescent="0.25">
      <c r="A87" t="s">
        <v>117</v>
      </c>
      <c r="B87" s="49" t="s">
        <v>170</v>
      </c>
    </row>
    <row r="88" spans="1:2" x14ac:dyDescent="0.25">
      <c r="A88" t="s">
        <v>118</v>
      </c>
      <c r="B88" s="49" t="s">
        <v>171</v>
      </c>
    </row>
    <row r="89" spans="1:2" x14ac:dyDescent="0.25">
      <c r="A89" t="s">
        <v>119</v>
      </c>
      <c r="B89" s="49" t="s">
        <v>172</v>
      </c>
    </row>
    <row r="90" spans="1:2" x14ac:dyDescent="0.25">
      <c r="A90" t="s">
        <v>120</v>
      </c>
      <c r="B90" s="49" t="s">
        <v>173</v>
      </c>
    </row>
    <row r="91" spans="1:2" x14ac:dyDescent="0.25">
      <c r="A91" t="s">
        <v>121</v>
      </c>
      <c r="B91" s="49" t="s">
        <v>174</v>
      </c>
    </row>
    <row r="92" spans="1:2" x14ac:dyDescent="0.25">
      <c r="A92" t="s">
        <v>122</v>
      </c>
      <c r="B92" s="49" t="s">
        <v>175</v>
      </c>
    </row>
    <row r="93" spans="1:2" x14ac:dyDescent="0.25">
      <c r="A93" t="s">
        <v>123</v>
      </c>
      <c r="B93" s="49" t="s">
        <v>176</v>
      </c>
    </row>
    <row r="94" spans="1:2" x14ac:dyDescent="0.25">
      <c r="A94" t="s">
        <v>124</v>
      </c>
      <c r="B94" s="49" t="s">
        <v>177</v>
      </c>
    </row>
    <row r="95" spans="1:2" x14ac:dyDescent="0.25">
      <c r="A95" t="s">
        <v>125</v>
      </c>
      <c r="B95" s="49" t="s">
        <v>178</v>
      </c>
    </row>
    <row r="96" spans="1:2" x14ac:dyDescent="0.25">
      <c r="A96" t="s">
        <v>126</v>
      </c>
      <c r="B96" s="49" t="s">
        <v>179</v>
      </c>
    </row>
    <row r="97" spans="1:2" x14ac:dyDescent="0.25">
      <c r="A97" t="s">
        <v>127</v>
      </c>
      <c r="B97" s="49" t="s">
        <v>180</v>
      </c>
    </row>
    <row r="98" spans="1:2" x14ac:dyDescent="0.25">
      <c r="A98" t="s">
        <v>128</v>
      </c>
      <c r="B98" s="49" t="s">
        <v>181</v>
      </c>
    </row>
    <row r="99" spans="1:2" x14ac:dyDescent="0.25">
      <c r="A99" t="s">
        <v>129</v>
      </c>
      <c r="B99" s="49" t="s">
        <v>182</v>
      </c>
    </row>
    <row r="100" spans="1:2" x14ac:dyDescent="0.25">
      <c r="A100" t="s">
        <v>130</v>
      </c>
      <c r="B100" s="49" t="s">
        <v>183</v>
      </c>
    </row>
    <row r="101" spans="1:2" x14ac:dyDescent="0.25">
      <c r="A101" t="s">
        <v>131</v>
      </c>
      <c r="B101" s="49" t="s">
        <v>184</v>
      </c>
    </row>
    <row r="102" spans="1:2" x14ac:dyDescent="0.25">
      <c r="A102" t="s">
        <v>132</v>
      </c>
      <c r="B102" s="49" t="s">
        <v>185</v>
      </c>
    </row>
    <row r="103" spans="1:2" x14ac:dyDescent="0.25">
      <c r="A103" t="s">
        <v>133</v>
      </c>
      <c r="B103" s="49" t="s">
        <v>186</v>
      </c>
    </row>
    <row r="104" spans="1:2" x14ac:dyDescent="0.25">
      <c r="A104" t="s">
        <v>134</v>
      </c>
      <c r="B104" s="49" t="s">
        <v>187</v>
      </c>
    </row>
    <row r="105" spans="1:2" x14ac:dyDescent="0.25">
      <c r="A105" t="s">
        <v>135</v>
      </c>
      <c r="B105" s="49" t="s">
        <v>188</v>
      </c>
    </row>
    <row r="106" spans="1:2" x14ac:dyDescent="0.25">
      <c r="A106" t="s">
        <v>136</v>
      </c>
      <c r="B106" s="49" t="s">
        <v>189</v>
      </c>
    </row>
    <row r="107" spans="1:2" x14ac:dyDescent="0.25">
      <c r="A107" t="s">
        <v>137</v>
      </c>
      <c r="B107" s="49" t="s">
        <v>190</v>
      </c>
    </row>
    <row r="108" spans="1:2" x14ac:dyDescent="0.25">
      <c r="A108" t="s">
        <v>138</v>
      </c>
      <c r="B108" s="49" t="s">
        <v>191</v>
      </c>
    </row>
    <row r="109" spans="1:2" x14ac:dyDescent="0.25">
      <c r="A109" t="s">
        <v>139</v>
      </c>
      <c r="B109" s="49" t="s">
        <v>192</v>
      </c>
    </row>
    <row r="110" spans="1:2" x14ac:dyDescent="0.25">
      <c r="A110" t="s">
        <v>140</v>
      </c>
      <c r="B110" s="49" t="s">
        <v>193</v>
      </c>
    </row>
    <row r="111" spans="1:2" x14ac:dyDescent="0.25">
      <c r="A111" t="s">
        <v>141</v>
      </c>
      <c r="B111" s="49" t="s">
        <v>194</v>
      </c>
    </row>
    <row r="112" spans="1:2" x14ac:dyDescent="0.25">
      <c r="A112" t="s">
        <v>142</v>
      </c>
      <c r="B112" s="49" t="s">
        <v>195</v>
      </c>
    </row>
    <row r="113" spans="1:2" x14ac:dyDescent="0.25">
      <c r="A113" t="s">
        <v>143</v>
      </c>
      <c r="B113" s="49" t="s">
        <v>196</v>
      </c>
    </row>
    <row r="114" spans="1:2" x14ac:dyDescent="0.25">
      <c r="A114" t="s">
        <v>144</v>
      </c>
      <c r="B114" s="49" t="s">
        <v>197</v>
      </c>
    </row>
    <row r="115" spans="1:2" x14ac:dyDescent="0.25">
      <c r="A115" t="s">
        <v>145</v>
      </c>
      <c r="B115" s="49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Car Loan</vt:lpstr>
      <vt:lpstr>Budget</vt:lpstr>
      <vt:lpstr>Mortgage</vt:lpstr>
      <vt:lpstr>Homework2.1</vt:lpstr>
      <vt:lpstr>Homework2.2</vt:lpstr>
    </vt:vector>
  </TitlesOfParts>
  <Company>Butler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Owens, Joshua</dc:creator>
  <cp:lastModifiedBy>Owens, Joshua</cp:lastModifiedBy>
  <dcterms:created xsi:type="dcterms:W3CDTF">2013-10-14T14:13:49Z</dcterms:created>
  <dcterms:modified xsi:type="dcterms:W3CDTF">2014-09-02T20:31:51Z</dcterms:modified>
</cp:coreProperties>
</file>